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linzsrm-my.sharepoint.com/personal/agill_linz_govt_nz/Documents/Documents/"/>
    </mc:Choice>
  </mc:AlternateContent>
  <xr:revisionPtr revIDLastSave="64" documentId="8_{B977CF8A-CF8D-4312-BD68-A2375A609F72}" xr6:coauthVersionLast="47" xr6:coauthVersionMax="47" xr10:uidLastSave="{7F7E15AB-6632-42AE-872C-A18CCA4F1DA1}"/>
  <bookViews>
    <workbookView xWindow="574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4"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4"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4"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<sst xmlns="http://schemas.openxmlformats.org/spreadsheetml/2006/main" count="255" uniqueCount="188">
  <si>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</si>
  <si>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</si>
  <si>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</si>
  <si>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</si>
  <si>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</si>
  <si>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</si>
  <si>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</si>
  <si>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</si>
  <si>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</si>
  <si>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</si>
  <si>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</si>
  <si>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</si>
  <si>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</si>
  <si>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</si>
  <si>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</si>
  <si>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</si>
  <si>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</si>
  <si>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</si>
  <si>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</si>
  <si>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</si>
  <si>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</si>
  <si>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</si>
  <si>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</si>
  <si>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</si>
  <si>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</si>
  <si>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</si>
  <si>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</si>
  <si>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</si>
  <si>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</si>
  <si>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</si>
  <si>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</si>
  <si>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</si>
  <si>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</si>
  <si>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</si>
  <si>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</si>
  <si>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</si>
  <si>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</si>
  <si>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</si>
  <si>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</si>
  <si>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</si>
  <si>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</si>
  <si>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</si>
  <si>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</si>
  <si>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</si>
  <si>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</si>
  <si>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</si>
  <si>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</si>
  <si>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</si>
  <si>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</si>
  <si>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</si>
  <si>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</si>
  <si>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</si>
  <si>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</si>
  <si>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</si>
  <si>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</si>
  <si>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</si>
  <si>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</si>
  <si>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</si>
  <si>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</si>
  <si>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</si>
  <si>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</si>
  <si>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</si>
  <si>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</si>
  <si>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</si>
  <si>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</si>
  <si>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</si>
  <si>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</si>
  <si>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</si>
  <si>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</si>
  <si>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</si>
  <si>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</si>
  <si>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</si>
  <si>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</si>
  <si>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</si>
  <si>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</si>
  <si>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</si>
  <si>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</si>
  <si>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</si>
  <si>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</si>
  <si>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</si>
  <si>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</si>
  <si>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</si>
  <si>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</si>
  <si>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</si>
  <si>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</si>
  <si>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</si>
  <si>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</si>
  <si>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</si>
  <si>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</si>
  <si>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</si>
  <si>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</si>
  <si>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</si>
  <si>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</si>
  <si>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</si>
  <si>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</si>
  <si>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</si>
  <si>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</si>
  <si>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</si>
  <si>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</si>
  <si>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</si>
  <si>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</si>
  <si>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</si>
  <si>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</si>
  <si>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</si>
  <si>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</si>
  <si>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</si>
  <si>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</si>
  <si>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</si>
  <si>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</si>
  <si>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</si>
  <si>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</si>
  <si>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</si>
  <si>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</si>
  <si>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</si>
  <si>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</si>
  <si>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</si>
  <si>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</si>
  <si>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</si>
  <si>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</si>
  <si>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</si>
  <si>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</si>
  <si>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</si>
  <si>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</si>
  <si>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</si>
  <si>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</si>
  <si>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</si>
  <si>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</si>
  <si>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</si>
  <si>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</si>
  <si>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</si>
  <si>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</si>
  <si>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</si>
  <si>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</si>
  <si>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</si>
  <si>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</si>
  <si>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</si>
  <si>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</si>
  <si>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</si>
  <si>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</si>
  <si>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</si>
  <si>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</si>
  <si>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</si>
  <si>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</si>
  <si>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</si>
  <si>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</si>
  <si>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</si>
  <si>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</si>
  <si>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</si>
  <si>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</si>
  <si>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</si>
  <si>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</si>
  <si>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</si>
  <si>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</si>
  <si>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</si>
  <si>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</si>
  <si>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</si>
  <si>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</si>
  <si>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</si>
  <si>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</si>
  <si>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</si>
  <si>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</si>
  <si>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</si>
  <si>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</si>
  <si>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</si>
  <si>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</si>
  <si>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</si>
  <si>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</si>
  <si>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</si>
  <si>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</si>
  <si>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</si>
  <si>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</si>
  <si>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Toitū Te Whenua Land Information New Zealand</t>
  </si>
  <si>
    <t>Richard Hawke</t>
  </si>
  <si>
    <t>Wellington</t>
  </si>
  <si>
    <t>Mobile phone</t>
  </si>
  <si>
    <t>Farewell to Chair of our Risk and Assurance Committee and welcome to two of our new members to the Committee</t>
  </si>
  <si>
    <t>Monthly charge for April</t>
  </si>
  <si>
    <t>Power adaptor</t>
  </si>
  <si>
    <t>Monthly charge for May</t>
  </si>
  <si>
    <t>Monthly charge for June</t>
  </si>
  <si>
    <t>Peter Fenton</t>
  </si>
  <si>
    <t>Alcohol free beer shared with leaders at a session where Peter Fenton (the CE for Garage Project) came to talk as an external speaker.</t>
  </si>
  <si>
    <t>Shared with 30 pax.</t>
  </si>
  <si>
    <t>Dinner at Havana Bar and Restaurant (8 people)</t>
  </si>
  <si>
    <t>New phone - iPhone 13</t>
  </si>
  <si>
    <t>No information to disclose</t>
  </si>
  <si>
    <t xml:space="preserve">No information to disclose </t>
  </si>
  <si>
    <t>Head of Business and Commercial and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</si>
</sst>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22" zoomScaleNormal="100" workbookViewId="0">
      <selection activeCell="A13" sqref="A13"/>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3" t="s">
        <v>1</v>
      </c>
    </row>
    <row r="3" spans="1:2" ht="17.25" customHeight="1" x14ac:dyDescent="0.3"/>
    <row r="4" spans="1:2" ht="23.25" customHeight="1" x14ac:dyDescent="0.3">
      <c r="A4" s="12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5"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31" t="s">
        <v>46</v>
      </c>
    </row>
    <row r="55" spans="1:1" ht="17.25" customHeight="1" x14ac:dyDescent="0.3">
      <c r="A55" s="50" t="s">
        <v>47</v>
      </c>
    </row>
    <row r="56" spans="1:1" ht="17.25" customHeight="1" x14ac:dyDescent="0.3">
      <c r="A56" s="51" t="s">
        <v>48</v>
      </c>
    </row>
    <row r="57" spans="1:1" ht="17.25" customHeight="1" x14ac:dyDescent="0.3">
      <c r="A57" s="65" t="s">
        <v>49</v>
      </c>
    </row>
    <row r="58" spans="1:1" ht="17.25" customHeight="1" x14ac:dyDescent="0.3">
      <c r="A58" s="130"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Header>&amp;C&amp;"Calibri"&amp;12&amp;K000000 UNCLASSIFIED&amp;1#_x000D_</oddHeader>
    <oddFooter>&amp;LCE Expense Disclosure Workbook 2018&amp;C_x000D_&amp;1#&amp;"Calibri"&amp;12&amp;K000000 UNCLASSIFIED&amp;RWorksheet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7" sqref="G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5" x14ac:dyDescent="0.25">
      <c r="A3" s="3" t="s">
        <v>53</v>
      </c>
      <c r="B3" s="136" t="s">
        <v>172</v>
      </c>
      <c r="C3" s="136"/>
      <c r="D3" s="136"/>
      <c r="E3" s="136"/>
      <c r="F3" s="136"/>
      <c r="G3" s="17"/>
      <c r="H3" s="17"/>
      <c r="I3" s="17"/>
      <c r="J3" s="17"/>
      <c r="K3" s="17"/>
    </row>
    <row r="4" spans="1:11" ht="21" customHeight="1" x14ac:dyDescent="0.25">
      <c r="A4" s="3" t="s">
        <v>54</v>
      </c>
      <c r="B4" s="137">
        <v>45409</v>
      </c>
      <c r="C4" s="137"/>
      <c r="D4" s="137"/>
      <c r="E4" s="137"/>
      <c r="F4" s="137"/>
      <c r="G4" s="17"/>
      <c r="H4" s="17"/>
      <c r="I4" s="17"/>
      <c r="J4" s="17"/>
      <c r="K4" s="17"/>
    </row>
    <row r="5" spans="1:11" ht="21" customHeight="1" x14ac:dyDescent="0.25">
      <c r="A5" s="3" t="s">
        <v>55</v>
      </c>
      <c r="B5" s="137">
        <v>45473</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 x14ac:dyDescent="0.25">
      <c r="A7" s="3" t="s">
        <v>57</v>
      </c>
      <c r="B7" s="133" t="s">
        <v>90</v>
      </c>
      <c r="C7" s="133"/>
      <c r="D7" s="133"/>
      <c r="E7" s="133"/>
      <c r="F7" s="133"/>
      <c r="G7" s="23"/>
      <c r="H7" s="17"/>
      <c r="I7" s="17"/>
      <c r="J7" s="17"/>
      <c r="K7" s="17"/>
    </row>
    <row r="8" spans="1:11" ht="25.5" customHeight="1" x14ac:dyDescent="0.25">
      <c r="A8" s="3" t="s">
        <v>59</v>
      </c>
      <c r="B8" s="133" t="s">
        <v>187</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3">
      <c r="A10" s="87" t="s">
        <v>62</v>
      </c>
      <c r="B10" s="88" t="s">
        <v>63</v>
      </c>
      <c r="C10" s="88" t="s">
        <v>64</v>
      </c>
      <c r="D10" s="89"/>
      <c r="E10" s="90" t="s">
        <v>29</v>
      </c>
      <c r="F10" s="91" t="s">
        <v>65</v>
      </c>
      <c r="G10" s="92"/>
      <c r="H10" s="92"/>
      <c r="I10" s="92"/>
      <c r="J10" s="92"/>
      <c r="K10" s="92"/>
    </row>
    <row r="11" spans="1:11" ht="27.75" customHeight="1" x14ac:dyDescent="0.35">
      <c r="A11" s="8" t="s">
        <v>66</v>
      </c>
      <c r="B11" s="59">
        <f>B15+B16+B17</f>
        <v>0</v>
      </c>
      <c r="C11" s="66" t="str">
        <f>IF(Travel!B6="",A34,Travel!B6)</f>
        <v>Not yet indicated</v>
      </c>
      <c r="D11" s="6"/>
      <c r="E11" s="8" t="s">
        <v>67</v>
      </c>
      <c r="F11" s="33">
        <f>'Gifts and benefits'!C25</f>
        <v>1</v>
      </c>
      <c r="G11" s="29"/>
      <c r="H11" s="29"/>
      <c r="I11" s="29"/>
      <c r="J11" s="29"/>
      <c r="K11" s="29"/>
    </row>
    <row r="12" spans="1:11" ht="27.75" customHeight="1" x14ac:dyDescent="0.35">
      <c r="A12" s="8" t="s">
        <v>24</v>
      </c>
      <c r="B12" s="59">
        <f>Hospitality!B25</f>
        <v>396.7</v>
      </c>
      <c r="C12" s="66" t="str">
        <f>IF(Hospitality!B6="",A34,Hospitality!B6)</f>
        <v>Figures include GST (where applicable)</v>
      </c>
      <c r="D12" s="6"/>
      <c r="E12" s="8" t="s">
        <v>68</v>
      </c>
      <c r="F12" s="33">
        <f>'Gifts and benefits'!C26</f>
        <v>1</v>
      </c>
      <c r="G12" s="29"/>
      <c r="H12" s="29"/>
      <c r="I12" s="29"/>
      <c r="J12" s="29"/>
      <c r="K12" s="29"/>
    </row>
    <row r="13" spans="1:11" ht="27.75" customHeight="1" x14ac:dyDescent="0.25">
      <c r="A13" s="8" t="s">
        <v>69</v>
      </c>
      <c r="B13" s="59">
        <f>'All other expenses'!B24</f>
        <v>225.14000000000001</v>
      </c>
      <c r="C13" s="66" t="str">
        <f>IF('All other expenses'!B6="",A34,'All other expenses'!B6)</f>
        <v>Figures exclude GST</v>
      </c>
      <c r="D13" s="6"/>
      <c r="E13" s="8" t="s">
        <v>70</v>
      </c>
      <c r="F13" s="33">
        <f>'Gifts and benefits'!C27</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Travel!B22</f>
        <v>0</v>
      </c>
      <c r="C15" s="68" t="str">
        <f>C11</f>
        <v>Not yet indicated</v>
      </c>
      <c r="D15" s="6"/>
      <c r="E15" s="6"/>
      <c r="F15" s="35"/>
      <c r="G15" s="17"/>
      <c r="H15" s="17"/>
      <c r="I15" s="17"/>
      <c r="J15" s="17"/>
      <c r="K15" s="17"/>
    </row>
    <row r="16" spans="1:11" ht="27.75" customHeight="1" x14ac:dyDescent="0.25">
      <c r="A16" s="9" t="s">
        <v>72</v>
      </c>
      <c r="B16" s="61">
        <f>Travel!B36</f>
        <v>0</v>
      </c>
      <c r="C16" s="68" t="str">
        <f>C11</f>
        <v>Not yet indicated</v>
      </c>
      <c r="D16" s="36"/>
      <c r="E16" s="6"/>
      <c r="F16" s="37"/>
      <c r="G16" s="17"/>
      <c r="H16" s="17"/>
      <c r="I16" s="17"/>
      <c r="J16" s="17"/>
      <c r="K16" s="17"/>
    </row>
    <row r="17" spans="1:11" ht="27.75" customHeight="1" x14ac:dyDescent="0.25">
      <c r="A17" s="9" t="s">
        <v>73</v>
      </c>
      <c r="B17" s="61">
        <f>Travel!B50</f>
        <v>0</v>
      </c>
      <c r="C17" s="68" t="str">
        <f>C11</f>
        <v>Not yet indicated</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99</v>
      </c>
      <c r="B48" s="63"/>
      <c r="C48" s="63"/>
      <c r="D48" s="63"/>
      <c r="E48" s="63"/>
      <c r="F48" s="63"/>
      <c r="G48" s="17"/>
      <c r="H48" s="17"/>
      <c r="I48" s="17"/>
      <c r="J48" s="17"/>
      <c r="K48" s="17"/>
    </row>
    <row r="49" spans="1:11" ht="25" hidden="1" x14ac:dyDescent="0.25">
      <c r="A49" s="81" t="s">
        <v>100</v>
      </c>
      <c r="B49" s="63"/>
      <c r="C49" s="63"/>
      <c r="D49" s="63"/>
      <c r="E49" s="63"/>
      <c r="F49" s="63"/>
      <c r="G49" s="17"/>
      <c r="H49" s="17"/>
      <c r="I49" s="17"/>
      <c r="J49" s="17"/>
      <c r="K49" s="17"/>
    </row>
    <row r="50" spans="1:11" ht="25" hidden="1" x14ac:dyDescent="0.25">
      <c r="A50" s="82" t="s">
        <v>101</v>
      </c>
      <c r="B50" s="4"/>
      <c r="C50" s="4"/>
      <c r="D50" s="4"/>
      <c r="E50" s="4"/>
      <c r="F50" s="4"/>
      <c r="G50" s="17"/>
      <c r="H50" s="17"/>
      <c r="I50" s="17"/>
      <c r="J50" s="17"/>
      <c r="K50" s="17"/>
    </row>
    <row r="51" spans="1:11" ht="25" hidden="1" x14ac:dyDescent="0.25">
      <c r="A51" s="82" t="s">
        <v>102</v>
      </c>
      <c r="B51" s="4"/>
      <c r="C51" s="4"/>
      <c r="D51" s="4"/>
      <c r="E51" s="4"/>
      <c r="F51" s="4"/>
      <c r="G51" s="17"/>
      <c r="H51" s="17"/>
      <c r="I51" s="17"/>
      <c r="J51" s="17"/>
      <c r="K51" s="17"/>
    </row>
    <row r="52" spans="1:11" ht="37.5" hidden="1" x14ac:dyDescent="0.3">
      <c r="A52" s="82" t="s">
        <v>103</v>
      </c>
      <c r="B52" s="74"/>
      <c r="C52" s="74"/>
      <c r="D52" s="74"/>
      <c r="E52" s="11"/>
      <c r="F52" s="11"/>
      <c r="G52" s="17"/>
      <c r="H52" s="17"/>
      <c r="I52" s="17"/>
      <c r="J52" s="17"/>
      <c r="K52" s="17"/>
    </row>
    <row r="53" spans="1:11" ht="13" hidden="1" x14ac:dyDescent="0.3">
      <c r="A53" s="79" t="s">
        <v>104</v>
      </c>
      <c r="B53" s="73"/>
      <c r="C53" s="73"/>
      <c r="D53" s="73"/>
      <c r="E53" s="10"/>
      <c r="F53" s="10" t="b">
        <v>1</v>
      </c>
      <c r="G53" s="17"/>
      <c r="H53" s="17"/>
      <c r="I53" s="17"/>
      <c r="J53" s="17"/>
      <c r="K53" s="17"/>
    </row>
    <row r="54" spans="1:11" ht="13" hidden="1" x14ac:dyDescent="0.3">
      <c r="A54" s="80" t="s">
        <v>105</v>
      </c>
      <c r="B54" s="79"/>
      <c r="C54" s="79"/>
      <c r="D54" s="79"/>
      <c r="E54" s="10"/>
      <c r="F54" s="10" t="b">
        <v>0</v>
      </c>
      <c r="G54" s="17"/>
      <c r="H54" s="17"/>
      <c r="I54" s="17"/>
      <c r="J54" s="17"/>
      <c r="K54" s="17"/>
    </row>
    <row r="55" spans="1:11" ht="13" hidden="1" x14ac:dyDescent="0.25">
      <c r="A55" s="83"/>
      <c r="B55" s="75">
        <f>COUNT(Travel!B12:B21)</f>
        <v>0</v>
      </c>
      <c r="C55" s="75"/>
      <c r="D55" s="75">
        <f>COUNTIF(Travel!D12:D21,"*")</f>
        <v>0</v>
      </c>
      <c r="E55" s="76"/>
      <c r="F55" s="76" t="b">
        <f>MIN(B55,D55)=MAX(B55,D55)</f>
        <v>1</v>
      </c>
      <c r="G55" s="17"/>
      <c r="H55" s="17"/>
      <c r="I55" s="17"/>
      <c r="J55" s="17"/>
      <c r="K55" s="17"/>
    </row>
    <row r="56" spans="1:11" ht="13" hidden="1" x14ac:dyDescent="0.25">
      <c r="A56" s="83" t="s">
        <v>106</v>
      </c>
      <c r="B56" s="75">
        <f>COUNT(Travel!B26:B35)</f>
        <v>0</v>
      </c>
      <c r="C56" s="75"/>
      <c r="D56" s="75">
        <f>COUNTIF(Travel!D26:D35,"*")</f>
        <v>0</v>
      </c>
      <c r="E56" s="76"/>
      <c r="F56" s="76" t="b">
        <f>MIN(B56,D56)=MAX(B56,D56)</f>
        <v>1</v>
      </c>
    </row>
    <row r="57" spans="1:11" ht="13" hidden="1" x14ac:dyDescent="0.3">
      <c r="A57" s="84"/>
      <c r="B57" s="75">
        <f>COUNT(Travel!B40:B49)</f>
        <v>0</v>
      </c>
      <c r="C57" s="75"/>
      <c r="D57" s="75">
        <f>COUNTIF(Travel!D40:D49,"*")</f>
        <v>0</v>
      </c>
      <c r="E57" s="76"/>
      <c r="F57" s="76" t="b">
        <f>MIN(B57,D57)=MAX(B57,D57)</f>
        <v>1</v>
      </c>
    </row>
    <row r="58" spans="1:11" ht="13" hidden="1" x14ac:dyDescent="0.3">
      <c r="A58" s="85" t="s">
        <v>107</v>
      </c>
      <c r="B58" s="77">
        <f>COUNT(Hospitality!B11:B24)</f>
        <v>1</v>
      </c>
      <c r="C58" s="77"/>
      <c r="D58" s="77">
        <f>COUNTIF(Hospitality!D11:D24,"*")</f>
        <v>1</v>
      </c>
      <c r="E58" s="78"/>
      <c r="F58" s="78" t="b">
        <f>MIN(B58,D58)=MAX(B58,D58)</f>
        <v>1</v>
      </c>
    </row>
    <row r="59" spans="1:11" ht="13" hidden="1" x14ac:dyDescent="0.3">
      <c r="A59" s="86" t="s">
        <v>108</v>
      </c>
      <c r="B59" s="76">
        <f>COUNT('All other expenses'!B11:B23)</f>
        <v>5</v>
      </c>
      <c r="C59" s="76"/>
      <c r="D59" s="76">
        <f>COUNTIF('All other expenses'!D11:D23,"*")</f>
        <v>5</v>
      </c>
      <c r="E59" s="76"/>
      <c r="F59" s="76" t="b">
        <f>MIN(B59,D59)=MAX(B59,D59)</f>
        <v>1</v>
      </c>
    </row>
    <row r="60" spans="1:11" ht="13" hidden="1" x14ac:dyDescent="0.3">
      <c r="A60" s="85" t="s">
        <v>109</v>
      </c>
      <c r="B60" s="77">
        <f>COUNTIF('Gifts and benefits'!B11:B24,"*")</f>
        <v>1</v>
      </c>
      <c r="C60" s="77">
        <f>COUNTIF('Gifts and benefits'!C11:C24,"*")</f>
        <v>1</v>
      </c>
      <c r="D60" s="77"/>
      <c r="E60" s="77">
        <f>COUNTA('Gifts and benefits'!E11:E24)</f>
        <v>1</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&amp;C&amp;"Calibri"&amp;12&amp;K000000 UNCLASSIFIED&amp;1#_x000D_</oddHeader>
    <oddFooter>&amp;LCE Expense Disclosure Workbook 2018&amp;C_x000D_&amp;1#&amp;"Calibri"&amp;12&amp;K000000 UNCLASSIFIED&amp;RWorksheet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11" zoomScaleNormal="100" workbookViewId="0">
      <selection activeCell="A8" sqref="A8:E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0" t="s">
        <v>110</v>
      </c>
      <c r="B1" s="140"/>
      <c r="C1" s="140"/>
      <c r="D1" s="140"/>
      <c r="E1" s="140"/>
      <c r="F1" s="17"/>
    </row>
    <row r="2" spans="1:6" ht="21" customHeight="1" x14ac:dyDescent="0.25">
      <c r="A2" s="3" t="s">
        <v>111</v>
      </c>
      <c r="B2" s="138" t="str">
        <f>'Summary and sign-off'!B2:F2</f>
        <v>Toitū Te Whenua Land Information New Zealand</v>
      </c>
      <c r="C2" s="138"/>
      <c r="D2" s="138"/>
      <c r="E2" s="138"/>
      <c r="F2" s="17"/>
    </row>
    <row r="3" spans="1:6" ht="31" x14ac:dyDescent="0.25">
      <c r="A3" s="3" t="s">
        <v>112</v>
      </c>
      <c r="B3" s="138" t="str">
        <f>'Summary and sign-off'!B3:F3</f>
        <v>Richard Hawke</v>
      </c>
      <c r="C3" s="138"/>
      <c r="D3" s="138"/>
      <c r="E3" s="138"/>
      <c r="F3" s="17"/>
    </row>
    <row r="4" spans="1:6" ht="21" customHeight="1" x14ac:dyDescent="0.25">
      <c r="A4" s="3" t="s">
        <v>113</v>
      </c>
      <c r="B4" s="138">
        <f>'Summary and sign-off'!B4:F4</f>
        <v>45409</v>
      </c>
      <c r="C4" s="138"/>
      <c r="D4" s="138"/>
      <c r="E4" s="138"/>
      <c r="F4" s="17"/>
    </row>
    <row r="5" spans="1:6" ht="21" customHeight="1" x14ac:dyDescent="0.25">
      <c r="A5" s="3" t="s">
        <v>114</v>
      </c>
      <c r="B5" s="138">
        <f>'Summary and sign-off'!B5:F5</f>
        <v>45473</v>
      </c>
      <c r="C5" s="138"/>
      <c r="D5" s="138"/>
      <c r="E5" s="138"/>
      <c r="F5" s="17"/>
    </row>
    <row r="6" spans="1:6" ht="21" customHeight="1" x14ac:dyDescent="0.25">
      <c r="A6" s="3" t="s">
        <v>115</v>
      </c>
      <c r="B6" s="133"/>
      <c r="C6" s="133"/>
      <c r="D6" s="133"/>
      <c r="E6" s="133"/>
      <c r="F6" s="17"/>
    </row>
    <row r="7" spans="1:6" ht="21" customHeight="1" x14ac:dyDescent="0.25">
      <c r="A7" s="3" t="s">
        <v>56</v>
      </c>
      <c r="B7" s="133" t="s">
        <v>84</v>
      </c>
      <c r="C7" s="133"/>
      <c r="D7" s="133"/>
      <c r="E7" s="133"/>
      <c r="F7" s="17"/>
    </row>
    <row r="8" spans="1:6" ht="36" customHeight="1" x14ac:dyDescent="0.3">
      <c r="A8" s="142" t="s">
        <v>116</v>
      </c>
      <c r="B8" s="143"/>
      <c r="C8" s="143"/>
      <c r="D8" s="143"/>
      <c r="E8" s="143"/>
      <c r="F8" s="19"/>
    </row>
    <row r="9" spans="1:6" ht="36" customHeight="1" x14ac:dyDescent="0.3">
      <c r="A9" s="144" t="s">
        <v>117</v>
      </c>
      <c r="B9" s="145"/>
      <c r="C9" s="145"/>
      <c r="D9" s="145"/>
      <c r="E9" s="145"/>
      <c r="F9" s="19"/>
    </row>
    <row r="10" spans="1:6" ht="24.75" customHeight="1" x14ac:dyDescent="0.35">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t="s">
        <v>185</v>
      </c>
      <c r="B12" s="118"/>
      <c r="C12" s="119"/>
      <c r="D12" s="119"/>
      <c r="E12" s="120"/>
      <c r="F12" s="1"/>
    </row>
    <row r="13" spans="1:6" s="2" customFormat="1" x14ac:dyDescent="0.25">
      <c r="A13" s="117"/>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3">
      <c r="A23" s="17"/>
      <c r="B23" s="19"/>
      <c r="C23" s="17"/>
      <c r="D23" s="17"/>
      <c r="E23" s="17"/>
      <c r="F23" s="17"/>
    </row>
    <row r="24" spans="1:6" ht="24.75" customHeight="1" x14ac:dyDescent="0.35">
      <c r="A24" s="141" t="s">
        <v>125</v>
      </c>
      <c r="B24" s="141"/>
      <c r="C24" s="141"/>
      <c r="D24" s="141"/>
      <c r="E24" s="141"/>
      <c r="F24" s="29"/>
    </row>
    <row r="25" spans="1:6" ht="32.5" customHeight="1" x14ac:dyDescent="0.25">
      <c r="A25" s="24" t="s">
        <v>119</v>
      </c>
      <c r="B25" s="24" t="s">
        <v>63</v>
      </c>
      <c r="C25" s="24" t="s">
        <v>126</v>
      </c>
      <c r="D25" s="24" t="s">
        <v>122</v>
      </c>
      <c r="E25" s="24" t="s">
        <v>123</v>
      </c>
      <c r="F25" s="30"/>
    </row>
    <row r="26" spans="1:6" s="2" customFormat="1" x14ac:dyDescent="0.25">
      <c r="A26" s="117" t="s">
        <v>185</v>
      </c>
      <c r="B26" s="118"/>
      <c r="C26" s="119"/>
      <c r="D26" s="119"/>
      <c r="E26" s="120"/>
      <c r="F26" s="1"/>
    </row>
    <row r="27" spans="1:6" s="2" customFormat="1" x14ac:dyDescent="0.25">
      <c r="A27" s="117"/>
      <c r="B27" s="118"/>
      <c r="C27" s="119"/>
      <c r="D27" s="119"/>
      <c r="E27" s="120"/>
      <c r="F27" s="1"/>
    </row>
    <row r="28" spans="1:6" s="2" customFormat="1" x14ac:dyDescent="0.25">
      <c r="A28" s="117"/>
      <c r="B28" s="118"/>
      <c r="C28" s="119"/>
      <c r="D28" s="119"/>
      <c r="E28" s="120"/>
      <c r="F28" s="1"/>
    </row>
    <row r="29" spans="1:6" s="2" customFormat="1" x14ac:dyDescent="0.25">
      <c r="A29" s="117"/>
      <c r="B29" s="118"/>
      <c r="C29" s="119"/>
      <c r="D29" s="119"/>
      <c r="E29" s="120"/>
      <c r="F29" s="1"/>
    </row>
    <row r="30" spans="1:6" s="2" customFormat="1" x14ac:dyDescent="0.25">
      <c r="A30" s="117"/>
      <c r="B30" s="118"/>
      <c r="C30" s="119"/>
      <c r="D30" s="119"/>
      <c r="E30" s="120"/>
      <c r="F30" s="1"/>
    </row>
    <row r="31" spans="1:6" s="2" customFormat="1" x14ac:dyDescent="0.25">
      <c r="A31" s="117"/>
      <c r="B31" s="118"/>
      <c r="C31" s="119"/>
      <c r="D31" s="119"/>
      <c r="E31" s="120"/>
      <c r="F31" s="1"/>
    </row>
    <row r="32" spans="1:6" s="2" customFormat="1" x14ac:dyDescent="0.25">
      <c r="A32" s="117"/>
      <c r="B32" s="118"/>
      <c r="C32" s="119"/>
      <c r="D32" s="119"/>
      <c r="E32" s="120"/>
      <c r="F32" s="1"/>
    </row>
    <row r="33" spans="1:6" s="2" customFormat="1" x14ac:dyDescent="0.25">
      <c r="A33" s="117"/>
      <c r="B33" s="118"/>
      <c r="C33" s="119"/>
      <c r="D33" s="119"/>
      <c r="E33" s="120"/>
      <c r="F33" s="1"/>
    </row>
    <row r="34" spans="1:6" s="2" customFormat="1" x14ac:dyDescent="0.25">
      <c r="A34" s="117"/>
      <c r="B34" s="118"/>
      <c r="C34" s="119"/>
      <c r="D34" s="119"/>
      <c r="E34" s="120"/>
      <c r="F34" s="1"/>
    </row>
    <row r="35" spans="1:6" s="2" customFormat="1" hidden="1" x14ac:dyDescent="0.25">
      <c r="A35" s="108"/>
      <c r="B35" s="109"/>
      <c r="C35" s="110"/>
      <c r="D35" s="110"/>
      <c r="E35" s="111"/>
      <c r="F35" s="1"/>
    </row>
    <row r="36" spans="1:6" ht="19.5" customHeight="1" x14ac:dyDescent="0.25">
      <c r="A36" s="71" t="s">
        <v>127</v>
      </c>
      <c r="B36" s="72">
        <f>SUM(B26:B35)</f>
        <v>0</v>
      </c>
      <c r="C36" s="128" t="str">
        <f>IF(SUBTOTAL(3,B26:B35)=SUBTOTAL(103,B26:B35),'Summary and sign-off'!$A$48,'Summary and sign-off'!$A$49)</f>
        <v>Check - there are no hidden rows with data</v>
      </c>
      <c r="D36" s="139" t="str">
        <f>IF('Summary and sign-off'!F56='Summary and sign-off'!F54,'Summary and sign-off'!A51,'Summary and sign-off'!A50)</f>
        <v>Check - each entry provides sufficient information</v>
      </c>
      <c r="E36" s="139"/>
      <c r="F36" s="17"/>
    </row>
    <row r="37" spans="1:6" ht="10.5" customHeight="1" x14ac:dyDescent="0.3">
      <c r="A37" s="17"/>
      <c r="B37" s="19"/>
      <c r="C37" s="17"/>
      <c r="D37" s="17"/>
      <c r="E37" s="17"/>
      <c r="F37" s="17"/>
    </row>
    <row r="38" spans="1:6" ht="24.75" customHeight="1" x14ac:dyDescent="0.25">
      <c r="A38" s="141" t="s">
        <v>128</v>
      </c>
      <c r="B38" s="141"/>
      <c r="C38" s="141"/>
      <c r="D38" s="141"/>
      <c r="E38" s="141"/>
      <c r="F38" s="17"/>
    </row>
    <row r="39" spans="1:6" ht="27" customHeight="1" x14ac:dyDescent="0.25">
      <c r="A39" s="24" t="s">
        <v>119</v>
      </c>
      <c r="B39" s="24" t="s">
        <v>63</v>
      </c>
      <c r="C39" s="24" t="s">
        <v>129</v>
      </c>
      <c r="D39" s="24" t="s">
        <v>130</v>
      </c>
      <c r="E39" s="24" t="s">
        <v>123</v>
      </c>
      <c r="F39" s="28"/>
    </row>
    <row r="40" spans="1:6" s="2" customFormat="1" x14ac:dyDescent="0.25">
      <c r="A40" s="117" t="s">
        <v>186</v>
      </c>
      <c r="B40" s="118"/>
      <c r="C40" s="119"/>
      <c r="D40" s="119"/>
      <c r="E40" s="120"/>
      <c r="F40" s="1"/>
    </row>
    <row r="41" spans="1:6" s="2" customFormat="1" x14ac:dyDescent="0.25">
      <c r="A41" s="117"/>
      <c r="B41" s="118"/>
      <c r="C41" s="119"/>
      <c r="D41" s="119"/>
      <c r="E41" s="120"/>
      <c r="F41" s="1"/>
    </row>
    <row r="42" spans="1:6" s="2" customFormat="1" x14ac:dyDescent="0.25">
      <c r="A42" s="117"/>
      <c r="B42" s="118"/>
      <c r="C42" s="119"/>
      <c r="D42" s="119"/>
      <c r="E42" s="120"/>
      <c r="F42" s="1"/>
    </row>
    <row r="43" spans="1:6" s="2" customFormat="1" x14ac:dyDescent="0.25">
      <c r="A43" s="117"/>
      <c r="B43" s="118"/>
      <c r="C43" s="119"/>
      <c r="D43" s="119"/>
      <c r="E43" s="120"/>
      <c r="F43" s="1"/>
    </row>
    <row r="44" spans="1:6" s="2" customFormat="1" x14ac:dyDescent="0.25">
      <c r="A44" s="117"/>
      <c r="B44" s="118"/>
      <c r="C44" s="119"/>
      <c r="D44" s="119"/>
      <c r="E44" s="120"/>
      <c r="F44" s="1"/>
    </row>
    <row r="45" spans="1:6" s="2" customFormat="1" x14ac:dyDescent="0.25">
      <c r="A45" s="117"/>
      <c r="B45" s="118"/>
      <c r="C45" s="119"/>
      <c r="D45" s="119"/>
      <c r="E45" s="120"/>
      <c r="F45" s="1"/>
    </row>
    <row r="46" spans="1:6" s="2" customFormat="1" x14ac:dyDescent="0.25">
      <c r="A46" s="117"/>
      <c r="B46" s="118"/>
      <c r="C46" s="119"/>
      <c r="D46" s="119"/>
      <c r="E46" s="120"/>
      <c r="F46" s="1"/>
    </row>
    <row r="47" spans="1:6" s="2" customFormat="1" x14ac:dyDescent="0.25">
      <c r="A47" s="117"/>
      <c r="B47" s="118"/>
      <c r="C47" s="119"/>
      <c r="D47" s="119"/>
      <c r="E47" s="120"/>
      <c r="F47" s="1"/>
    </row>
    <row r="48" spans="1:6" s="2" customFormat="1" x14ac:dyDescent="0.25">
      <c r="A48" s="117"/>
      <c r="B48" s="118"/>
      <c r="C48" s="119"/>
      <c r="D48" s="119"/>
      <c r="E48" s="120"/>
      <c r="F48" s="1"/>
    </row>
    <row r="49" spans="1:6" s="2" customFormat="1" hidden="1" x14ac:dyDescent="0.25">
      <c r="A49" s="94"/>
      <c r="B49" s="95"/>
      <c r="C49" s="96"/>
      <c r="D49" s="96"/>
      <c r="E49" s="97"/>
      <c r="F49" s="1"/>
    </row>
    <row r="50" spans="1:6" ht="19.5" customHeight="1" x14ac:dyDescent="0.25">
      <c r="A50" s="71" t="s">
        <v>131</v>
      </c>
      <c r="B50" s="72">
        <f>SUM(B40:B49)</f>
        <v>0</v>
      </c>
      <c r="C50" s="128" t="str">
        <f>IF(SUBTOTAL(3,B40:B49)=SUBTOTAL(103,B40:B49),'Summary and sign-off'!$A$48,'Summary and sign-off'!$A$49)</f>
        <v>Check - there are no hidden rows with data</v>
      </c>
      <c r="D50" s="139" t="str">
        <f>IF('Summary and sign-off'!F57='Summary and sign-off'!F54,'Summary and sign-off'!A51,'Summary and sign-off'!A50)</f>
        <v>Check - each entry provides sufficient information</v>
      </c>
      <c r="E50" s="139"/>
      <c r="F50" s="17"/>
    </row>
    <row r="51" spans="1:6" ht="10.5" customHeight="1" x14ac:dyDescent="0.3">
      <c r="A51" s="17"/>
      <c r="B51" s="57"/>
      <c r="C51" s="19"/>
      <c r="D51" s="17"/>
      <c r="E51" s="17"/>
      <c r="F51" s="17"/>
    </row>
    <row r="52" spans="1:6" ht="34.5" customHeight="1" x14ac:dyDescent="0.25">
      <c r="A52" s="31" t="s">
        <v>132</v>
      </c>
      <c r="B52" s="58">
        <f>B22+B36+B50</f>
        <v>0</v>
      </c>
      <c r="C52" s="32"/>
      <c r="D52" s="32"/>
      <c r="E52" s="32"/>
      <c r="F52" s="17"/>
    </row>
    <row r="53" spans="1:6" ht="13" x14ac:dyDescent="0.3">
      <c r="A53" s="17"/>
      <c r="B53" s="19"/>
      <c r="C53" s="17"/>
      <c r="D53" s="17"/>
      <c r="E53" s="17"/>
      <c r="F53" s="17"/>
    </row>
    <row r="54" spans="1:6" ht="13" x14ac:dyDescent="0.3">
      <c r="A54" s="18" t="s">
        <v>74</v>
      </c>
      <c r="B54" s="19"/>
      <c r="C54" s="17"/>
      <c r="D54" s="17"/>
      <c r="E54" s="17"/>
      <c r="F54" s="17"/>
    </row>
    <row r="55" spans="1:6" ht="12.65" customHeight="1" x14ac:dyDescent="0.25">
      <c r="A55" s="20" t="s">
        <v>133</v>
      </c>
      <c r="F55" s="17"/>
    </row>
    <row r="56" spans="1:6" ht="13" customHeight="1" x14ac:dyDescent="0.25">
      <c r="A56" s="20" t="s">
        <v>134</v>
      </c>
      <c r="B56" s="17"/>
      <c r="D56" s="17"/>
      <c r="F56" s="17"/>
    </row>
    <row r="57" spans="1:6" x14ac:dyDescent="0.25">
      <c r="A57" s="20" t="s">
        <v>135</v>
      </c>
      <c r="F57" s="17"/>
    </row>
    <row r="58" spans="1:6" ht="13" x14ac:dyDescent="0.3">
      <c r="A58" s="20" t="s">
        <v>80</v>
      </c>
      <c r="B58" s="19"/>
      <c r="C58" s="17"/>
      <c r="D58" s="17"/>
      <c r="E58" s="17"/>
      <c r="F58" s="17"/>
    </row>
    <row r="59" spans="1:6" ht="13" customHeight="1" x14ac:dyDescent="0.25">
      <c r="A59" s="20" t="s">
        <v>136</v>
      </c>
      <c r="B59" s="17"/>
      <c r="D59" s="17"/>
      <c r="F59" s="17"/>
    </row>
    <row r="60" spans="1:6" x14ac:dyDescent="0.25">
      <c r="A60" s="20" t="s">
        <v>137</v>
      </c>
      <c r="F60" s="17"/>
    </row>
    <row r="61" spans="1:6" x14ac:dyDescent="0.25">
      <c r="A61" s="20" t="s">
        <v>138</v>
      </c>
      <c r="B61" s="20"/>
      <c r="C61" s="20"/>
      <c r="D61" s="20"/>
      <c r="F61" s="17"/>
    </row>
    <row r="62" spans="1:6" x14ac:dyDescent="0.25">
      <c r="A62" s="26"/>
      <c r="B62" s="17"/>
      <c r="C62" s="17"/>
      <c r="D62" s="17"/>
      <c r="E62" s="17"/>
      <c r="F62" s="17"/>
    </row>
    <row r="63" spans="1:6" hidden="1" x14ac:dyDescent="0.25">
      <c r="A63" s="26"/>
      <c r="B63" s="17"/>
      <c r="C63" s="17"/>
      <c r="D63" s="17"/>
      <c r="E63" s="17"/>
      <c r="F63" s="17"/>
    </row>
    <row r="68" spans="1:6" ht="12.75" hidden="1" customHeight="1" x14ac:dyDescent="0.25"/>
    <row r="71" spans="1:6" hidden="1" x14ac:dyDescent="0.25">
      <c r="A71" s="26"/>
      <c r="B71" s="17"/>
      <c r="C71" s="17"/>
      <c r="D71" s="17"/>
      <c r="E71" s="17"/>
      <c r="F71" s="17"/>
    </row>
    <row r="72" spans="1:6" hidden="1" x14ac:dyDescent="0.25">
      <c r="A72" s="26"/>
      <c r="B72" s="17"/>
      <c r="C72" s="17"/>
      <c r="D72" s="17"/>
      <c r="E72" s="17"/>
      <c r="F72" s="17"/>
    </row>
    <row r="73" spans="1:6" hidden="1" x14ac:dyDescent="0.25">
      <c r="A73" s="26"/>
      <c r="B73" s="17"/>
      <c r="C73" s="17"/>
      <c r="D73" s="17"/>
      <c r="E73" s="17"/>
      <c r="F73" s="17"/>
    </row>
    <row r="74" spans="1:6" hidden="1" x14ac:dyDescent="0.25">
      <c r="A74" s="26"/>
      <c r="B74" s="17"/>
      <c r="C74" s="17"/>
      <c r="D74" s="17"/>
      <c r="E74" s="17"/>
      <c r="F74" s="17"/>
    </row>
    <row r="75" spans="1:6" hidden="1" x14ac:dyDescent="0.25">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Toitū Te Whenua Land Information New Zealand</v>
      </c>
      <c r="C2" s="138"/>
      <c r="D2" s="138"/>
      <c r="E2" s="138"/>
    </row>
    <row r="3" spans="1:6" ht="31" x14ac:dyDescent="0.25">
      <c r="A3" s="3" t="s">
        <v>112</v>
      </c>
      <c r="B3" s="138" t="str">
        <f>'Summary and sign-off'!B3:F3</f>
        <v>Richard Hawke</v>
      </c>
      <c r="C3" s="138"/>
      <c r="D3" s="138"/>
      <c r="E3" s="138"/>
    </row>
    <row r="4" spans="1:6" ht="21" customHeight="1" x14ac:dyDescent="0.25">
      <c r="A4" s="3" t="s">
        <v>113</v>
      </c>
      <c r="B4" s="138">
        <f>'Summary and sign-off'!B4:F4</f>
        <v>45409</v>
      </c>
      <c r="C4" s="138"/>
      <c r="D4" s="138"/>
      <c r="E4" s="138"/>
    </row>
    <row r="5" spans="1:6" ht="21" customHeight="1" x14ac:dyDescent="0.25">
      <c r="A5" s="3" t="s">
        <v>114</v>
      </c>
      <c r="B5" s="138">
        <f>'Summary and sign-off'!B5:F5</f>
        <v>45473</v>
      </c>
      <c r="C5" s="138"/>
      <c r="D5" s="138"/>
      <c r="E5" s="138"/>
    </row>
    <row r="6" spans="1:6" ht="21" customHeight="1" x14ac:dyDescent="0.25">
      <c r="A6" s="3" t="s">
        <v>115</v>
      </c>
      <c r="B6" s="133" t="s">
        <v>81</v>
      </c>
      <c r="C6" s="133"/>
      <c r="D6" s="133"/>
      <c r="E6" s="133"/>
    </row>
    <row r="7" spans="1:6" ht="21" customHeight="1" x14ac:dyDescent="0.25">
      <c r="A7" s="3" t="s">
        <v>56</v>
      </c>
      <c r="B7" s="133" t="s">
        <v>84</v>
      </c>
      <c r="C7" s="133"/>
      <c r="D7" s="133"/>
      <c r="E7" s="133"/>
    </row>
    <row r="8" spans="1:6" ht="35.25" customHeight="1" x14ac:dyDescent="0.35">
      <c r="A8" s="149" t="s">
        <v>139</v>
      </c>
      <c r="B8" s="149"/>
      <c r="C8" s="150"/>
      <c r="D8" s="150"/>
      <c r="E8" s="150"/>
      <c r="F8" s="27"/>
    </row>
    <row r="9" spans="1:6" ht="35.25" customHeight="1" x14ac:dyDescent="0.35">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ht="25" x14ac:dyDescent="0.25">
      <c r="A11" s="121">
        <v>45458</v>
      </c>
      <c r="B11" s="118">
        <v>396.7</v>
      </c>
      <c r="C11" s="122" t="s">
        <v>175</v>
      </c>
      <c r="D11" s="122" t="s">
        <v>183</v>
      </c>
      <c r="E11" s="123" t="s">
        <v>173</v>
      </c>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144</v>
      </c>
      <c r="B25" s="62">
        <f>SUM(B11:B24)</f>
        <v>396.7</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145</v>
      </c>
      <c r="B28" s="20"/>
      <c r="C28" s="20"/>
      <c r="D28" s="20"/>
      <c r="E28" s="20"/>
    </row>
    <row r="29" spans="1:6" x14ac:dyDescent="0.25">
      <c r="A29" s="20" t="s">
        <v>146</v>
      </c>
      <c r="B29" s="20"/>
      <c r="C29" s="28"/>
      <c r="D29" s="28"/>
      <c r="E29" s="28"/>
    </row>
    <row r="30" spans="1:6" ht="13" x14ac:dyDescent="0.3">
      <c r="A30" s="20" t="s">
        <v>80</v>
      </c>
      <c r="B30" s="19"/>
      <c r="C30" s="17"/>
      <c r="D30" s="17"/>
      <c r="E30" s="17"/>
      <c r="F30" s="17"/>
    </row>
    <row r="31" spans="1:6" x14ac:dyDescent="0.25">
      <c r="A31" s="20" t="s">
        <v>147</v>
      </c>
      <c r="B31" s="20"/>
      <c r="C31" s="28"/>
      <c r="D31" s="28"/>
      <c r="E31" s="28"/>
    </row>
    <row r="32" spans="1:6" ht="12.75" customHeight="1" x14ac:dyDescent="0.25">
      <c r="A32" s="20" t="s">
        <v>148</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0" t="s">
        <v>110</v>
      </c>
      <c r="B1" s="140"/>
      <c r="C1" s="140"/>
      <c r="D1" s="140"/>
      <c r="E1" s="140"/>
    </row>
    <row r="2" spans="1:6" ht="21" customHeight="1" x14ac:dyDescent="0.25">
      <c r="A2" s="3" t="s">
        <v>111</v>
      </c>
      <c r="B2" s="138" t="str">
        <f>'Summary and sign-off'!B2:F2</f>
        <v>Toitū Te Whenua Land Information New Zealand</v>
      </c>
      <c r="C2" s="138"/>
      <c r="D2" s="138"/>
      <c r="E2" s="138"/>
    </row>
    <row r="3" spans="1:6" ht="31" x14ac:dyDescent="0.25">
      <c r="A3" s="3" t="s">
        <v>149</v>
      </c>
      <c r="B3" s="138" t="str">
        <f>'Summary and sign-off'!B3:F3</f>
        <v>Richard Hawke</v>
      </c>
      <c r="C3" s="138"/>
      <c r="D3" s="138"/>
      <c r="E3" s="138"/>
    </row>
    <row r="4" spans="1:6" ht="21" customHeight="1" x14ac:dyDescent="0.25">
      <c r="A4" s="3" t="s">
        <v>113</v>
      </c>
      <c r="B4" s="138">
        <f>'Summary and sign-off'!B4:F4</f>
        <v>45409</v>
      </c>
      <c r="C4" s="138"/>
      <c r="D4" s="138"/>
      <c r="E4" s="138"/>
    </row>
    <row r="5" spans="1:6" ht="21" customHeight="1" x14ac:dyDescent="0.25">
      <c r="A5" s="3" t="s">
        <v>114</v>
      </c>
      <c r="B5" s="138">
        <f>'Summary and sign-off'!B5:F5</f>
        <v>45473</v>
      </c>
      <c r="C5" s="138"/>
      <c r="D5" s="138"/>
      <c r="E5" s="138"/>
    </row>
    <row r="6" spans="1:6" ht="21" customHeight="1" x14ac:dyDescent="0.25">
      <c r="A6" s="3" t="s">
        <v>115</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v>45413</v>
      </c>
      <c r="B12" s="118">
        <v>28</v>
      </c>
      <c r="C12" s="122" t="s">
        <v>174</v>
      </c>
      <c r="D12" s="122" t="s">
        <v>176</v>
      </c>
      <c r="E12" s="123" t="s">
        <v>173</v>
      </c>
    </row>
    <row r="13" spans="1:6" s="2" customFormat="1" x14ac:dyDescent="0.25">
      <c r="A13" s="117">
        <v>45413</v>
      </c>
      <c r="B13" s="118">
        <v>107.23</v>
      </c>
      <c r="C13" s="122" t="s">
        <v>174</v>
      </c>
      <c r="D13" s="122" t="s">
        <v>184</v>
      </c>
      <c r="E13" s="123" t="s">
        <v>173</v>
      </c>
    </row>
    <row r="14" spans="1:6" s="2" customFormat="1" x14ac:dyDescent="0.25">
      <c r="A14" s="117">
        <v>45413</v>
      </c>
      <c r="B14" s="118">
        <v>33.909999999999997</v>
      </c>
      <c r="C14" s="122" t="s">
        <v>174</v>
      </c>
      <c r="D14" s="122" t="s">
        <v>177</v>
      </c>
      <c r="E14" s="123" t="s">
        <v>173</v>
      </c>
    </row>
    <row r="15" spans="1:6" s="2" customFormat="1" x14ac:dyDescent="0.25">
      <c r="A15" s="117">
        <v>45444</v>
      </c>
      <c r="B15" s="118">
        <v>28</v>
      </c>
      <c r="C15" s="122" t="s">
        <v>174</v>
      </c>
      <c r="D15" s="122" t="s">
        <v>178</v>
      </c>
      <c r="E15" s="123" t="s">
        <v>173</v>
      </c>
    </row>
    <row r="16" spans="1:6" s="2" customFormat="1" x14ac:dyDescent="0.25">
      <c r="A16" s="117">
        <v>45474</v>
      </c>
      <c r="B16" s="118">
        <v>28</v>
      </c>
      <c r="C16" s="122" t="s">
        <v>174</v>
      </c>
      <c r="D16" s="122" t="s">
        <v>179</v>
      </c>
      <c r="E16" s="123" t="s">
        <v>173</v>
      </c>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21"/>
      <c r="B21" s="118"/>
      <c r="C21" s="122"/>
      <c r="D21" s="122"/>
      <c r="E21" s="123"/>
    </row>
    <row r="22" spans="1:6" s="2" customFormat="1" x14ac:dyDescent="0.25">
      <c r="A22" s="121"/>
      <c r="B22" s="118"/>
      <c r="C22" s="122"/>
      <c r="D22" s="122"/>
      <c r="E22" s="123"/>
    </row>
    <row r="23" spans="1:6" s="2" customFormat="1" hidden="1" x14ac:dyDescent="0.25">
      <c r="A23" s="98"/>
      <c r="B23" s="95"/>
      <c r="C23" s="99"/>
      <c r="D23" s="99"/>
      <c r="E23" s="100"/>
    </row>
    <row r="24" spans="1:6" ht="34.5" customHeight="1" x14ac:dyDescent="0.25">
      <c r="A24" s="53" t="s">
        <v>154</v>
      </c>
      <c r="B24" s="62">
        <f>SUM(B11:B23)</f>
        <v>225.14000000000001</v>
      </c>
      <c r="C24" s="70" t="str">
        <f>IF(SUBTOTAL(3,B11:B23)=SUBTOTAL(103,B11:B23),'Summary and sign-off'!$A$48,'Summary and sign-off'!$A$49)</f>
        <v>Check - there are no hidden rows with data</v>
      </c>
      <c r="D24" s="139" t="str">
        <f>IF('Summary and sign-off'!F59='Summary and sign-off'!F54,'Summary and sign-off'!A51,'Summary and sign-off'!A50)</f>
        <v>Check - each entry provides sufficient information</v>
      </c>
      <c r="E24" s="139"/>
    </row>
    <row r="25" spans="1:6" ht="14.15" customHeight="1" x14ac:dyDescent="0.25">
      <c r="B25" s="17"/>
      <c r="C25" s="17"/>
      <c r="D25" s="17"/>
      <c r="E25" s="17"/>
    </row>
    <row r="26" spans="1:6" ht="13" x14ac:dyDescent="0.3">
      <c r="A26" s="18" t="s">
        <v>155</v>
      </c>
      <c r="B26" s="17"/>
      <c r="C26" s="17"/>
      <c r="D26" s="17"/>
      <c r="E26" s="17"/>
    </row>
    <row r="27" spans="1:6" ht="12.65" customHeight="1" x14ac:dyDescent="0.25">
      <c r="A27" s="20" t="s">
        <v>133</v>
      </c>
      <c r="B27" s="17"/>
      <c r="C27" s="17"/>
      <c r="D27" s="17"/>
      <c r="E27" s="17"/>
    </row>
    <row r="28" spans="1:6" ht="13" x14ac:dyDescent="0.3">
      <c r="A28" s="20" t="s">
        <v>80</v>
      </c>
      <c r="B28" s="19"/>
      <c r="C28" s="17"/>
      <c r="D28" s="17"/>
      <c r="E28" s="17"/>
      <c r="F28" s="17"/>
    </row>
    <row r="29" spans="1:6" x14ac:dyDescent="0.25">
      <c r="A29" s="20" t="s">
        <v>147</v>
      </c>
      <c r="C29" s="17"/>
      <c r="D29" s="17"/>
      <c r="E29" s="17"/>
      <c r="F29" s="17"/>
    </row>
    <row r="30" spans="1:6" ht="12.75" customHeight="1" x14ac:dyDescent="0.25">
      <c r="A30" s="20" t="s">
        <v>148</v>
      </c>
      <c r="B30" s="25"/>
      <c r="C30" s="22"/>
      <c r="D30" s="22"/>
      <c r="E30" s="22"/>
      <c r="F30" s="22"/>
    </row>
    <row r="31" spans="1:6" x14ac:dyDescent="0.25">
      <c r="B31" s="26"/>
      <c r="C31" s="17"/>
      <c r="D31" s="17"/>
      <c r="E31" s="17"/>
    </row>
    <row r="32" spans="1:6" hidden="1" x14ac:dyDescent="0.25">
      <c r="A32" s="17"/>
      <c r="B32" s="17"/>
      <c r="C32" s="17"/>
      <c r="D32" s="17"/>
    </row>
    <row r="33" spans="1:5" ht="12.75" hidden="1" customHeight="1" x14ac:dyDescent="0.25"/>
    <row r="34" spans="1:5" hidden="1" x14ac:dyDescent="0.25">
      <c r="A34" s="17"/>
      <c r="B34" s="17"/>
      <c r="C34" s="17"/>
      <c r="D34" s="17"/>
      <c r="E34" s="17"/>
    </row>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x14ac:dyDescent="0.25"/>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UNCLASSIFIED&amp;1#_x000D_</oddHeader>
    <oddFooter>&amp;LCE Expense Disclosure Workbook 2018&amp;C_x000D_&amp;1#&amp;"Calibri"&amp;12&amp;K000000 UNCLASSIFIED&amp;RWorksheet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17" sqref="B17"/>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Toitū Te Whenua Land Information New Zealand</v>
      </c>
      <c r="C2" s="138"/>
      <c r="D2" s="138"/>
      <c r="E2" s="138"/>
      <c r="F2" s="138"/>
    </row>
    <row r="3" spans="1:6" ht="31" x14ac:dyDescent="0.25">
      <c r="A3" s="3" t="s">
        <v>112</v>
      </c>
      <c r="B3" s="138" t="str">
        <f>'Summary and sign-off'!B3:F3</f>
        <v>Richard Hawke</v>
      </c>
      <c r="C3" s="138"/>
      <c r="D3" s="138"/>
      <c r="E3" s="138"/>
      <c r="F3" s="138"/>
    </row>
    <row r="4" spans="1:6" ht="21" customHeight="1" x14ac:dyDescent="0.25">
      <c r="A4" s="3" t="s">
        <v>113</v>
      </c>
      <c r="B4" s="138">
        <f>'Summary and sign-off'!B4:F4</f>
        <v>45409</v>
      </c>
      <c r="C4" s="138"/>
      <c r="D4" s="138"/>
      <c r="E4" s="138"/>
      <c r="F4" s="138"/>
    </row>
    <row r="5" spans="1:6" ht="21" customHeight="1" x14ac:dyDescent="0.25">
      <c r="A5" s="3" t="s">
        <v>114</v>
      </c>
      <c r="B5" s="138">
        <f>'Summary and sign-off'!B5:F5</f>
        <v>45473</v>
      </c>
      <c r="C5" s="138"/>
      <c r="D5" s="138"/>
      <c r="E5" s="138"/>
      <c r="F5" s="138"/>
    </row>
    <row r="6" spans="1:6" ht="21" customHeight="1" x14ac:dyDescent="0.25">
      <c r="A6" s="3" t="s">
        <v>157</v>
      </c>
      <c r="B6" s="133" t="s">
        <v>81</v>
      </c>
      <c r="C6" s="133"/>
      <c r="D6" s="133"/>
      <c r="E6" s="133"/>
      <c r="F6" s="133"/>
    </row>
    <row r="7" spans="1:6" ht="21" customHeight="1" x14ac:dyDescent="0.25">
      <c r="A7" s="3" t="s">
        <v>56</v>
      </c>
      <c r="B7" s="133" t="s">
        <v>84</v>
      </c>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ht="37.5" x14ac:dyDescent="0.25">
      <c r="A11" s="117">
        <v>45458</v>
      </c>
      <c r="B11" s="122" t="s">
        <v>181</v>
      </c>
      <c r="C11" s="125" t="s">
        <v>97</v>
      </c>
      <c r="D11" s="122" t="s">
        <v>180</v>
      </c>
      <c r="E11" s="126">
        <v>56</v>
      </c>
      <c r="F11" s="123" t="s">
        <v>182</v>
      </c>
    </row>
    <row r="12" spans="1:6" s="2" customFormat="1" x14ac:dyDescent="0.25">
      <c r="A12" s="117"/>
      <c r="B12" s="124"/>
      <c r="C12" s="125"/>
      <c r="D12" s="124"/>
      <c r="E12" s="126"/>
      <c r="F12" s="127"/>
    </row>
    <row r="13" spans="1:6" s="2" customFormat="1" x14ac:dyDescent="0.25">
      <c r="A13" s="117"/>
      <c r="B13" s="124"/>
      <c r="C13" s="125"/>
      <c r="D13" s="124"/>
      <c r="E13" s="126"/>
      <c r="F13" s="127"/>
    </row>
    <row r="14" spans="1:6" s="2" customFormat="1" x14ac:dyDescent="0.25">
      <c r="A14" s="117"/>
      <c r="B14" s="124"/>
      <c r="C14" s="125"/>
      <c r="D14" s="124"/>
      <c r="E14" s="126"/>
      <c r="F14" s="127"/>
    </row>
    <row r="15" spans="1:6" s="2" customFormat="1" x14ac:dyDescent="0.25">
      <c r="A15" s="117"/>
      <c r="B15" s="124"/>
      <c r="C15" s="125"/>
      <c r="D15" s="124"/>
      <c r="E15" s="126"/>
      <c r="F15" s="127"/>
    </row>
    <row r="16" spans="1:6" s="2" customFormat="1" x14ac:dyDescent="0.25">
      <c r="A16" s="117"/>
      <c r="B16" s="124"/>
      <c r="C16" s="125"/>
      <c r="D16" s="124"/>
      <c r="E16" s="126"/>
      <c r="F16" s="127"/>
    </row>
    <row r="17" spans="1:7" s="2" customFormat="1" x14ac:dyDescent="0.25">
      <c r="A17" s="117"/>
      <c r="B17" s="124"/>
      <c r="C17" s="125"/>
      <c r="D17" s="124"/>
      <c r="E17" s="126"/>
      <c r="F17" s="127"/>
    </row>
    <row r="18" spans="1:7" s="2" customFormat="1" x14ac:dyDescent="0.25">
      <c r="A18" s="117"/>
      <c r="B18" s="124"/>
      <c r="C18" s="125"/>
      <c r="D18" s="124"/>
      <c r="E18" s="126"/>
      <c r="F18" s="127"/>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x14ac:dyDescent="0.25">
      <c r="A23" s="117"/>
      <c r="B23" s="124"/>
      <c r="C23" s="125"/>
      <c r="D23" s="124"/>
      <c r="E23" s="126"/>
      <c r="F23" s="127"/>
    </row>
    <row r="24" spans="1:7" s="2" customFormat="1" hidden="1" x14ac:dyDescent="0.25">
      <c r="A24" s="94"/>
      <c r="B24" s="99"/>
      <c r="C24" s="101"/>
      <c r="D24" s="99"/>
      <c r="E24" s="102"/>
      <c r="F24" s="100"/>
    </row>
    <row r="25" spans="1:7" ht="34.5" customHeight="1" x14ac:dyDescent="0.25">
      <c r="A25" s="113" t="s">
        <v>165</v>
      </c>
      <c r="B25" s="114" t="s">
        <v>166</v>
      </c>
      <c r="C25" s="115">
        <f>C26+C27</f>
        <v>1</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35">
      <c r="A26" s="54"/>
      <c r="B26" s="55" t="s">
        <v>97</v>
      </c>
      <c r="C26" s="56">
        <f>COUNTIF(C11:C24,'Summary and sign-off'!A45)</f>
        <v>1</v>
      </c>
      <c r="D26" s="14"/>
      <c r="E26" s="15"/>
      <c r="F26" s="16"/>
    </row>
    <row r="27" spans="1:7" ht="25.5" customHeight="1" x14ac:dyDescent="0.35">
      <c r="A27" s="54"/>
      <c r="B27" s="55" t="s">
        <v>98</v>
      </c>
      <c r="C27" s="56">
        <f>COUNTIF(C11:C24,'Summary and sign-off'!A46)</f>
        <v>0</v>
      </c>
      <c r="D27" s="14"/>
      <c r="E27" s="15"/>
      <c r="F27" s="16"/>
    </row>
    <row r="28" spans="1:7" ht="13" x14ac:dyDescent="0.3">
      <c r="A28" s="17"/>
      <c r="B28" s="18"/>
      <c r="C28" s="17"/>
      <c r="D28" s="19"/>
      <c r="E28" s="19"/>
      <c r="F28" s="17"/>
    </row>
    <row r="29" spans="1:7" ht="13" x14ac:dyDescent="0.3">
      <c r="A29" s="18" t="s">
        <v>155</v>
      </c>
      <c r="B29" s="18"/>
      <c r="C29" s="18"/>
      <c r="D29" s="18"/>
      <c r="E29" s="18"/>
      <c r="F29" s="18"/>
    </row>
    <row r="30" spans="1:7" ht="12.65" customHeight="1" x14ac:dyDescent="0.25">
      <c r="A30" s="20" t="s">
        <v>133</v>
      </c>
      <c r="B30" s="17"/>
      <c r="C30" s="17"/>
      <c r="D30" s="17"/>
      <c r="E30" s="17"/>
    </row>
    <row r="31" spans="1:7" ht="13" x14ac:dyDescent="0.3">
      <c r="A31" s="20" t="s">
        <v>80</v>
      </c>
      <c r="B31" s="19"/>
      <c r="C31" s="17"/>
      <c r="D31" s="17"/>
      <c r="E31" s="17"/>
      <c r="F31" s="17"/>
    </row>
    <row r="32" spans="1:7" ht="13" x14ac:dyDescent="0.3">
      <c r="A32" s="20" t="s">
        <v>167</v>
      </c>
      <c r="B32" s="21"/>
      <c r="C32" s="21"/>
      <c r="D32" s="21"/>
      <c r="E32" s="21"/>
      <c r="F32" s="21"/>
    </row>
    <row r="33" spans="1:6" ht="12.75" customHeight="1" x14ac:dyDescent="0.25">
      <c r="A33" s="20" t="s">
        <v>168</v>
      </c>
      <c r="B33" s="17"/>
      <c r="C33" s="17"/>
      <c r="D33" s="17"/>
      <c r="E33" s="17"/>
      <c r="F33" s="17"/>
    </row>
    <row r="34" spans="1:6" ht="13" customHeight="1" x14ac:dyDescent="0.25">
      <c r="A34" s="20" t="s">
        <v>169</v>
      </c>
      <c r="B34" s="17"/>
      <c r="C34" s="17"/>
      <c r="D34" s="17"/>
      <c r="E34" s="17"/>
      <c r="F34" s="17"/>
    </row>
    <row r="35" spans="1:6" x14ac:dyDescent="0.25">
      <c r="A35" s="20" t="s">
        <v>170</v>
      </c>
      <c r="C35" s="17"/>
      <c r="D35" s="17"/>
      <c r="E35" s="17"/>
      <c r="F35" s="17"/>
    </row>
    <row r="36" spans="1:6" ht="12.75" customHeight="1" x14ac:dyDescent="0.25">
      <c r="A36" s="20" t="s">
        <v>148</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&amp;C&amp;"Calibri"&amp;12&amp;K000000 UNCLASSIFIED&amp;1#_x000D_</oddHeader>
    <oddFooter>&amp;LCE Expense Disclosure Workbook 2018&amp;C_x000D_&amp;1#&amp;"Calibri"&amp;12&amp;K000000 UNCLASSIFIED&amp;RWorksheet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Amanda Gill</cp:lastModifiedBy>
  <cp:revision/>
  <dcterms:created xsi:type="dcterms:W3CDTF">2010-10-17T20:59:02Z</dcterms:created>
  <dcterms:modified xsi:type="dcterms:W3CDTF">2024-07-28T22:37:34Z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ef7a2776-cb08-4f0a-a8f9-d32bd06d3d5d_Enabled">
    <vt:lpwstr>true</vt:lpwstr>
  </property>
  <property fmtid="{D5CDD505-2E9C-101B-9397-08002B2CF9AE}" pid="12" name="MSIP_Label_ef7a2776-cb08-4f0a-a8f9-d32bd06d3d5d_SetDate">
    <vt:lpwstr>2024-07-24T02:04:57Z</vt:lpwstr>
  </property>
  <property fmtid="{D5CDD505-2E9C-101B-9397-08002B2CF9AE}" pid="13" name="MSIP_Label_ef7a2776-cb08-4f0a-a8f9-d32bd06d3d5d_Method">
    <vt:lpwstr>Standard</vt:lpwstr>
  </property>
  <property fmtid="{D5CDD505-2E9C-101B-9397-08002B2CF9AE}" pid="14" name="MSIP_Label_ef7a2776-cb08-4f0a-a8f9-d32bd06d3d5d_Name">
    <vt:lpwstr>Unclassified</vt:lpwstr>
  </property>
  <property fmtid="{D5CDD505-2E9C-101B-9397-08002B2CF9AE}" pid="15" name="MSIP_Label_ef7a2776-cb08-4f0a-a8f9-d32bd06d3d5d_SiteId">
    <vt:lpwstr>2134e961-7e38-4c34-a22b-10da5466b725</vt:lpwstr>
  </property>
  <property fmtid="{D5CDD505-2E9C-101B-9397-08002B2CF9AE}" pid="16" name="MSIP_Label_ef7a2776-cb08-4f0a-a8f9-d32bd06d3d5d_ActionId">
    <vt:lpwstr>b0c56dd6-33ae-4bcf-b518-4ecb7dd59b25</vt:lpwstr>
  </property>
  <property fmtid="{D5CDD505-2E9C-101B-9397-08002B2CF9AE}" pid="17" name="MSIP_Label_ef7a2776-cb08-4f0a-a8f9-d32bd06d3d5d_ContentBits">
    <vt:lpwstr>3</vt:lpwstr>
  </property>
</Properties>
</file>